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cuarto trimestre\"/>
    </mc:Choice>
  </mc:AlternateContent>
  <xr:revisionPtr revIDLastSave="0" documentId="10_ncr:100000_{723813D9-7C09-436A-96D5-2202A05A188C}" xr6:coauthVersionLast="31" xr6:coauthVersionMax="31" xr10:uidLastSave="{00000000-0000-0000-0000-000000000000}"/>
  <bookViews>
    <workbookView xWindow="0" yWindow="0" windowWidth="20490" windowHeight="7545" activeTab="2" xr2:uid="{A4F11AF2-90AF-4DE5-A63E-04C307F468F9}"/>
  </bookViews>
  <sheets>
    <sheet name="BALANCE" sheetId="3" r:id="rId1"/>
    <sheet name="RESULTADOS" sheetId="2" r:id="rId2"/>
    <sheet name="POR CONCEPTO Y PROGRAMA" sheetId="1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  <c r="F16" i="3"/>
  <c r="E22" i="3"/>
  <c r="F25" i="3" s="1"/>
  <c r="F26" i="3" s="1"/>
  <c r="C25" i="3"/>
  <c r="C26" i="3" s="1"/>
  <c r="H26" i="3" s="1"/>
  <c r="F30" i="3"/>
  <c r="D32" i="2"/>
  <c r="D34" i="2" s="1"/>
  <c r="K14" i="1"/>
  <c r="J14" i="1"/>
  <c r="I14" i="1"/>
  <c r="H14" i="1"/>
  <c r="G14" i="1"/>
  <c r="F14" i="1"/>
  <c r="E14" i="1"/>
  <c r="D14" i="1"/>
  <c r="C14" i="1"/>
  <c r="C13" i="1"/>
  <c r="K13" i="1"/>
  <c r="J13" i="1"/>
  <c r="I13" i="1"/>
  <c r="H13" i="1"/>
  <c r="G13" i="1"/>
  <c r="F13" i="1"/>
  <c r="E13" i="1"/>
  <c r="D13" i="1"/>
  <c r="F12" i="1"/>
  <c r="G12" i="1"/>
  <c r="K33" i="1"/>
  <c r="J33" i="1"/>
  <c r="I33" i="1"/>
  <c r="H33" i="1"/>
  <c r="G33" i="1"/>
  <c r="F33" i="1"/>
  <c r="E33" i="1"/>
  <c r="D33" i="1"/>
  <c r="C33" i="1"/>
  <c r="C21" i="1"/>
  <c r="K29" i="1"/>
  <c r="J29" i="1"/>
  <c r="I29" i="1"/>
  <c r="H29" i="1"/>
  <c r="G29" i="1"/>
  <c r="F29" i="1"/>
  <c r="E29" i="1"/>
  <c r="D29" i="1"/>
  <c r="C29" i="1"/>
  <c r="K25" i="1"/>
  <c r="J25" i="1"/>
  <c r="I25" i="1"/>
  <c r="H25" i="1"/>
  <c r="G25" i="1"/>
  <c r="F25" i="1"/>
  <c r="E25" i="1"/>
  <c r="D25" i="1"/>
  <c r="C25" i="1"/>
  <c r="K21" i="1"/>
  <c r="J21" i="1"/>
  <c r="I21" i="1"/>
  <c r="H21" i="1"/>
  <c r="G21" i="1"/>
  <c r="F21" i="1"/>
  <c r="E21" i="1"/>
  <c r="D21" i="1"/>
  <c r="K17" i="1"/>
  <c r="J17" i="1"/>
  <c r="I17" i="1"/>
  <c r="H17" i="1"/>
  <c r="G17" i="1"/>
  <c r="F17" i="1"/>
  <c r="E17" i="1"/>
  <c r="D17" i="1"/>
  <c r="C17" i="1"/>
  <c r="K15" i="1"/>
  <c r="J15" i="1"/>
  <c r="I15" i="1"/>
  <c r="H15" i="1"/>
  <c r="G15" i="1"/>
  <c r="F15" i="1"/>
  <c r="E15" i="1"/>
  <c r="D15" i="1"/>
  <c r="C15" i="1"/>
  <c r="J12" i="1"/>
  <c r="C12" i="1" l="1"/>
  <c r="K12" i="1"/>
  <c r="H12" i="1"/>
  <c r="D12" i="1"/>
  <c r="E12" i="1"/>
  <c r="I12" i="1"/>
</calcChain>
</file>

<file path=xl/sharedStrings.xml><?xml version="1.0" encoding="utf-8"?>
<sst xmlns="http://schemas.openxmlformats.org/spreadsheetml/2006/main" count="119" uniqueCount="100">
  <si>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</si>
  <si>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</si>
  <si>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</si>
  <si>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</si>
  <si>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</si>
  <si>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</si>
  <si>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ORIGINAL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</si>
  <si>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</si>
  <si>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</si>
  <si>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</si>
  <si>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</si>
  <si>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</si>
  <si>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</si>
  <si>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</si>
  <si>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</si>
  <si>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</si>
  <si>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</si>
  <si>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</si>
  <si>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</si>
  <si>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</si>
  <si>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</si>
  <si>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</si>
  <si>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</si>
  <si>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4000 Transferencias, asignaciones, subsidios</t>
  </si>
  <si>
    <t>5000 Bienes muebles e intangibles</t>
  </si>
  <si>
    <t>Resultados del Ejercicio (Ahorro/ Desahorro)</t>
  </si>
  <si>
    <t>32111</t>
  </si>
  <si>
    <t>Cuentas por Liquidar</t>
  </si>
  <si>
    <t>21295</t>
  </si>
  <si>
    <t>Otros Servicios Generales</t>
  </si>
  <si>
    <t>51391</t>
  </si>
  <si>
    <t>Servicios Oficiales</t>
  </si>
  <si>
    <t>51381</t>
  </si>
  <si>
    <t>Servicios de Traslado y Viáticos</t>
  </si>
  <si>
    <t>51371</t>
  </si>
  <si>
    <t>Servicios de Comunicación Social y Publicidad</t>
  </si>
  <si>
    <t>51361</t>
  </si>
  <si>
    <t>Servicios de Instalación, Reparación, Mantenimiento y Conservación</t>
  </si>
  <si>
    <t>51351</t>
  </si>
  <si>
    <t>Servicios Financieros, Bancarios y Comerciales</t>
  </si>
  <si>
    <t>51341</t>
  </si>
  <si>
    <t>Servicios Profesionales, Científicos y Técnicos y Otros Servicios</t>
  </si>
  <si>
    <t>51331</t>
  </si>
  <si>
    <t>Servicios de Arrendamiento</t>
  </si>
  <si>
    <t>51321</t>
  </si>
  <si>
    <t>Servicios Básicos</t>
  </si>
  <si>
    <t>51311</t>
  </si>
  <si>
    <t>Herramientas, Refacciones y Accesorios Menores</t>
  </si>
  <si>
    <t>51291</t>
  </si>
  <si>
    <t>Vestuario, Blancos, Prendas de Protección y Artículos Deportivos</t>
  </si>
  <si>
    <t>51271</t>
  </si>
  <si>
    <t>Combustibles, Lubricantes y Aditivos</t>
  </si>
  <si>
    <t>51261</t>
  </si>
  <si>
    <t>Productos Químicos, Farmacéuticos y de Laboratorio</t>
  </si>
  <si>
    <t>51251</t>
  </si>
  <si>
    <t>Materiales y Artículos de Construcción y de Reparación</t>
  </si>
  <si>
    <t>51241</t>
  </si>
  <si>
    <t>Alimentos y Utensilios</t>
  </si>
  <si>
    <t>51221</t>
  </si>
  <si>
    <t>Materiales de Administración, Emisión de Documentos y Artículos Oficiales</t>
  </si>
  <si>
    <t>51211</t>
  </si>
  <si>
    <t>Otras Prestaciones Sociales y Económicas</t>
  </si>
  <si>
    <t>51151</t>
  </si>
  <si>
    <t>Seguridad Social</t>
  </si>
  <si>
    <t>51141</t>
  </si>
  <si>
    <t>Remuneraciones Adicionales y Especiales</t>
  </si>
  <si>
    <t>51131</t>
  </si>
  <si>
    <t>Remuneraciones al Personal de Carácter Transitorio</t>
  </si>
  <si>
    <t>51121</t>
  </si>
  <si>
    <t>Remuneraciones al Personal de Carácter Permanente</t>
  </si>
  <si>
    <t>51111</t>
  </si>
  <si>
    <t>(preliminar)</t>
  </si>
  <si>
    <t>Resultado del Ejercicio(ahorro/desahorro)                                                  Diciembre de 2018</t>
  </si>
  <si>
    <t>Obligaciones no Fiscales Respaldadas por Garantías Otorgadas</t>
  </si>
  <si>
    <t>Garantías Otorgadas para Respaldar Obligaciones no Fiscales</t>
  </si>
  <si>
    <t>CUENTAS DE ÓRDEN</t>
  </si>
  <si>
    <t>SUMA</t>
  </si>
  <si>
    <t>Rendimientos Generados por Recursos en Administración de Fideicomisos de Pago</t>
  </si>
  <si>
    <t>Herramientas y Máquinas - Herramienta</t>
  </si>
  <si>
    <t>Cambios por Errores Contables</t>
  </si>
  <si>
    <t>Equipo de Comunicación y Telecomunicación</t>
  </si>
  <si>
    <t>Resultados Acumulados de Ejercicios Anteriores</t>
  </si>
  <si>
    <t>Otros Mobiliarios y Equipos de Administración</t>
  </si>
  <si>
    <t>Resultados del Ejercicio (ahorro-Desahorro)</t>
  </si>
  <si>
    <t>Muebles de Oficina y Estantería</t>
  </si>
  <si>
    <t>HACIENDA PUBLICA/PATRIMONIO GENERADO</t>
  </si>
  <si>
    <t>Fideicomisos ,Mandatos y Contratos Análogos del poder Ejecutivo</t>
  </si>
  <si>
    <t>ACTIVO NO CIRCULANTE</t>
  </si>
  <si>
    <t>Retenciones y Contribuciones por Pagar a CP</t>
  </si>
  <si>
    <t>Reintegros de Años Anteriores en Depuración</t>
  </si>
  <si>
    <t>Fideicomisos , Mandatos y Contratos Análogos del Poder Ejecutivo</t>
  </si>
  <si>
    <t>Deudores por Fondos Rotatorios por Pagar a CP</t>
  </si>
  <si>
    <t>Proveedores por Pagar a CP</t>
  </si>
  <si>
    <t>Deudores Diversos a Corto Plazo</t>
  </si>
  <si>
    <t>Servicios Personales por Pagar a CP</t>
  </si>
  <si>
    <t>Otros Efectivos y Equivalentes</t>
  </si>
  <si>
    <t>PASIVO CIRCULANTE</t>
  </si>
  <si>
    <t>ACTIVO CIRCULANTE</t>
  </si>
  <si>
    <t>Balance General al 31 de diciembre de 2018                                                                                                                                                                                                                    (preliminar)</t>
  </si>
  <si>
    <t>4° TRIMESTRE 2018 (CIFRAS A DICIEMBRE  2018)PRELIMINAR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</si>
</sst>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_-#,##0.0#_-;\-#,##0.0#_-;_-* &quot;-&quot;_-;_-@_-"/>
    <numFmt numFmtId="167" formatCode="_(* #,##0.00_);_(* \(#,##0.00\);_(* &quot;-&quot;??_);_(@_)"/>
    <numFmt numFmtId="168" formatCode="&quot; &quot;#,##0&quot;   &quot;;&quot;-&quot;#,##0&quot;   &quot;;&quot; -   &quot;;&quot; &quot;@&quot; &quot;"/>
    <numFmt numFmtId="169" formatCode="#,##0.00;[Red]&quot;(&quot;#,##0.00&quot;)&quot;"/>
    <numFmt numFmtId="170" formatCode="&quot; &quot;#,##0.00&quot;   &quot;;&quot;-&quot;#,##0.00&quot;   &quot;;&quot; -&quot;00&quot;   &quot;;&quot; &quot;@&quot; &quot;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6"/>
      <color indexed="8"/>
      <name val="Soberana Sans"/>
      <family val="3"/>
    </font>
    <font>
      <sz val="12"/>
      <color indexed="8"/>
      <name val="Soberana Sans"/>
      <family val="3"/>
    </font>
    <font>
      <sz val="12"/>
      <color indexed="8"/>
      <name val="SansSerif"/>
      <charset val="2"/>
    </font>
    <font>
      <sz val="16"/>
      <color indexed="8"/>
      <name val="SansSerif"/>
      <charset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i/>
      <sz val="9"/>
      <color rgb="FF000000"/>
      <name val="Calibri"/>
      <family val="2"/>
    </font>
    <font>
      <sz val="9"/>
      <color rgb="FF000000"/>
      <name val="Calibri"/>
      <family val="2"/>
    </font>
    <font>
      <b/>
      <u/>
      <sz val="9"/>
      <color rgb="FF000000"/>
      <name val="Calibri"/>
      <family val="2"/>
    </font>
    <font>
      <b/>
      <i/>
      <u/>
      <sz val="9"/>
      <color rgb="FF000000"/>
      <name val="Calibri"/>
      <family val="2"/>
    </font>
    <font>
      <sz val="8"/>
      <color rgb="FF000000"/>
      <name val="SansSerif"/>
      <charset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164" fontId="1" fillId="0" borderId="0" xfId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 applyAlignment="1"/>
    <xf numFmtId="4" fontId="7" fillId="0" borderId="0" xfId="1" applyNumberFormat="1" applyFont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4" fontId="7" fillId="0" borderId="3" xfId="1" applyNumberFormat="1" applyFont="1" applyBorder="1"/>
    <xf numFmtId="0" fontId="7" fillId="0" borderId="0" xfId="0" applyFont="1"/>
    <xf numFmtId="0" fontId="0" fillId="0" borderId="0" xfId="0" applyAlignment="1"/>
    <xf numFmtId="4" fontId="0" fillId="0" borderId="0" xfId="0" applyNumberFormat="1"/>
    <xf numFmtId="0" fontId="7" fillId="0" borderId="4" xfId="0" applyFont="1" applyBorder="1"/>
    <xf numFmtId="0" fontId="0" fillId="0" borderId="4" xfId="0" applyBorder="1"/>
    <xf numFmtId="164" fontId="7" fillId="0" borderId="4" xfId="1" applyFont="1" applyBorder="1"/>
    <xf numFmtId="4" fontId="7" fillId="0" borderId="4" xfId="0" applyNumberFormat="1" applyFont="1" applyBorder="1"/>
    <xf numFmtId="164" fontId="0" fillId="0" borderId="0" xfId="1" applyFont="1"/>
    <xf numFmtId="0" fontId="0" fillId="0" borderId="5" xfId="0" applyBorder="1"/>
    <xf numFmtId="0" fontId="0" fillId="0" borderId="5" xfId="0" applyBorder="1" applyAlignment="1"/>
    <xf numFmtId="4" fontId="0" fillId="0" borderId="5" xfId="0" applyNumberFormat="1" applyBorder="1"/>
    <xf numFmtId="0" fontId="7" fillId="0" borderId="4" xfId="0" applyFont="1" applyBorder="1" applyAlignment="1">
      <alignment horizontal="left"/>
    </xf>
    <xf numFmtId="0" fontId="8" fillId="0" borderId="0" xfId="2"/>
    <xf numFmtId="166" fontId="9" fillId="4" borderId="6" xfId="2" applyNumberFormat="1" applyFont="1" applyFill="1" applyBorder="1" applyAlignment="1" applyProtection="1">
      <alignment horizontal="right" vertical="center" wrapText="1"/>
    </xf>
    <xf numFmtId="0" fontId="10" fillId="4" borderId="7" xfId="2" applyFont="1" applyFill="1" applyBorder="1" applyAlignment="1" applyProtection="1">
      <alignment horizontal="left" vertical="center" wrapText="1"/>
    </xf>
    <xf numFmtId="166" fontId="9" fillId="4" borderId="8" xfId="2" applyNumberFormat="1" applyFont="1" applyFill="1" applyBorder="1" applyAlignment="1" applyProtection="1">
      <alignment horizontal="right" vertical="center" wrapText="1"/>
    </xf>
    <xf numFmtId="0" fontId="11" fillId="4" borderId="7" xfId="2" applyFont="1" applyFill="1" applyBorder="1" applyAlignment="1" applyProtection="1">
      <alignment horizontal="left" vertical="center" wrapText="1"/>
    </xf>
    <xf numFmtId="0" fontId="12" fillId="4" borderId="7" xfId="2" applyFont="1" applyFill="1" applyBorder="1" applyAlignment="1" applyProtection="1">
      <alignment horizontal="left" vertical="top" wrapText="1"/>
    </xf>
    <xf numFmtId="0" fontId="11" fillId="4" borderId="7" xfId="2" applyFont="1" applyFill="1" applyBorder="1" applyAlignment="1" applyProtection="1">
      <alignment horizontal="center" vertical="center" wrapText="1"/>
    </xf>
    <xf numFmtId="0" fontId="9" fillId="4" borderId="9" xfId="2" applyFont="1" applyFill="1" applyBorder="1" applyAlignment="1" applyProtection="1">
      <alignment horizontal="left" vertical="center" wrapText="1"/>
    </xf>
    <xf numFmtId="0" fontId="9" fillId="4" borderId="9" xfId="2" applyFont="1" applyFill="1" applyBorder="1" applyAlignment="1" applyProtection="1">
      <alignment horizontal="left" vertical="top" wrapText="1"/>
    </xf>
    <xf numFmtId="0" fontId="9" fillId="4" borderId="9" xfId="2" applyFont="1" applyFill="1" applyBorder="1" applyAlignment="1" applyProtection="1">
      <alignment horizontal="center" vertical="center" wrapText="1"/>
    </xf>
    <xf numFmtId="166" fontId="9" fillId="4" borderId="7" xfId="2" applyNumberFormat="1" applyFont="1" applyFill="1" applyBorder="1" applyAlignment="1" applyProtection="1">
      <alignment horizontal="right" vertical="center" wrapText="1"/>
    </xf>
    <xf numFmtId="0" fontId="9" fillId="4" borderId="7" xfId="2" applyFont="1" applyFill="1" applyBorder="1" applyAlignment="1" applyProtection="1">
      <alignment horizontal="left" vertical="center" wrapText="1"/>
    </xf>
    <xf numFmtId="0" fontId="9" fillId="4" borderId="7" xfId="2" applyFont="1" applyFill="1" applyBorder="1" applyAlignment="1" applyProtection="1">
      <alignment horizontal="left" vertical="top" wrapText="1"/>
    </xf>
    <xf numFmtId="0" fontId="9" fillId="4" borderId="7" xfId="2" applyFont="1" applyFill="1" applyBorder="1" applyAlignment="1" applyProtection="1">
      <alignment horizontal="center" vertical="center" wrapText="1"/>
    </xf>
    <xf numFmtId="0" fontId="8" fillId="0" borderId="0" xfId="2" applyAlignment="1">
      <alignment horizontal="center"/>
    </xf>
    <xf numFmtId="167" fontId="0" fillId="0" borderId="0" xfId="3" applyFont="1"/>
    <xf numFmtId="4" fontId="14" fillId="2" borderId="10" xfId="2" applyNumberFormat="1" applyFont="1" applyFill="1" applyBorder="1" applyAlignment="1" applyProtection="1">
      <alignment horizontal="right" wrapText="1"/>
    </xf>
    <xf numFmtId="4" fontId="14" fillId="2" borderId="11" xfId="2" applyNumberFormat="1" applyFont="1" applyFill="1" applyBorder="1" applyAlignment="1" applyProtection="1">
      <alignment horizontal="right" wrapText="1"/>
    </xf>
    <xf numFmtId="168" fontId="16" fillId="0" borderId="11" xfId="2" applyNumberFormat="1" applyFont="1" applyFill="1" applyBorder="1" applyAlignment="1">
      <alignment horizontal="center"/>
    </xf>
    <xf numFmtId="168" fontId="15" fillId="0" borderId="12" xfId="2" applyNumberFormat="1" applyFont="1" applyBorder="1" applyAlignment="1">
      <alignment horizontal="center" wrapText="1"/>
    </xf>
    <xf numFmtId="4" fontId="14" fillId="2" borderId="13" xfId="2" applyNumberFormat="1" applyFont="1" applyFill="1" applyBorder="1" applyAlignment="1" applyProtection="1">
      <alignment vertical="top" wrapText="1"/>
      <protection locked="0"/>
    </xf>
    <xf numFmtId="169" fontId="14" fillId="0" borderId="0" xfId="2" applyNumberFormat="1" applyFont="1" applyBorder="1"/>
    <xf numFmtId="0" fontId="14" fillId="0" borderId="0" xfId="2" applyFont="1" applyBorder="1" applyAlignment="1">
      <alignment horizontal="center"/>
    </xf>
    <xf numFmtId="4" fontId="14" fillId="2" borderId="0" xfId="2" applyNumberFormat="1" applyFont="1" applyFill="1" applyBorder="1" applyAlignment="1" applyProtection="1">
      <alignment vertical="top" wrapText="1"/>
      <protection locked="0"/>
    </xf>
    <xf numFmtId="0" fontId="17" fillId="2" borderId="14" xfId="2" applyFont="1" applyFill="1" applyBorder="1" applyAlignment="1" applyProtection="1">
      <alignment vertical="top" wrapText="1"/>
      <protection locked="0"/>
    </xf>
    <xf numFmtId="0" fontId="8" fillId="0" borderId="13" xfId="2" applyBorder="1"/>
    <xf numFmtId="0" fontId="8" fillId="0" borderId="0" xfId="2" applyBorder="1"/>
    <xf numFmtId="4" fontId="14" fillId="0" borderId="0" xfId="2" applyNumberFormat="1" applyFont="1" applyBorder="1" applyAlignment="1">
      <alignment horizontal="right"/>
    </xf>
    <xf numFmtId="4" fontId="17" fillId="0" borderId="0" xfId="2" applyNumberFormat="1" applyFont="1" applyBorder="1" applyAlignment="1">
      <alignment horizontal="right"/>
    </xf>
    <xf numFmtId="0" fontId="14" fillId="2" borderId="14" xfId="2" applyFont="1" applyFill="1" applyBorder="1" applyAlignment="1" applyProtection="1">
      <alignment horizontal="center" vertical="top" wrapText="1"/>
      <protection locked="0"/>
    </xf>
    <xf numFmtId="169" fontId="14" fillId="0" borderId="15" xfId="2" applyNumberFormat="1" applyFont="1" applyBorder="1"/>
    <xf numFmtId="169" fontId="14" fillId="0" borderId="16" xfId="2" applyNumberFormat="1" applyFont="1" applyBorder="1"/>
    <xf numFmtId="0" fontId="15" fillId="2" borderId="14" xfId="2" applyFont="1" applyFill="1" applyBorder="1" applyAlignment="1" applyProtection="1">
      <alignment horizontal="left" wrapText="1"/>
    </xf>
    <xf numFmtId="169" fontId="14" fillId="0" borderId="10" xfId="2" applyNumberFormat="1" applyFont="1" applyBorder="1"/>
    <xf numFmtId="4" fontId="17" fillId="0" borderId="11" xfId="2" applyNumberFormat="1" applyFont="1" applyBorder="1" applyAlignment="1">
      <alignment horizontal="right"/>
    </xf>
    <xf numFmtId="0" fontId="15" fillId="2" borderId="0" xfId="2" applyFont="1" applyFill="1" applyBorder="1" applyAlignment="1" applyProtection="1">
      <alignment wrapText="1"/>
    </xf>
    <xf numFmtId="4" fontId="14" fillId="0" borderId="11" xfId="2" applyNumberFormat="1" applyFont="1" applyBorder="1" applyAlignment="1">
      <alignment horizontal="right"/>
    </xf>
    <xf numFmtId="169" fontId="17" fillId="0" borderId="0" xfId="2" applyNumberFormat="1" applyFont="1" applyBorder="1"/>
    <xf numFmtId="0" fontId="15" fillId="2" borderId="14" xfId="2" applyFont="1" applyFill="1" applyBorder="1" applyAlignment="1" applyProtection="1">
      <alignment wrapText="1"/>
    </xf>
    <xf numFmtId="0" fontId="18" fillId="2" borderId="0" xfId="2" applyFont="1" applyFill="1" applyBorder="1" applyAlignment="1" applyProtection="1">
      <alignment wrapText="1"/>
    </xf>
    <xf numFmtId="0" fontId="15" fillId="2" borderId="14" xfId="2" applyFont="1" applyFill="1" applyBorder="1" applyAlignment="1" applyProtection="1">
      <alignment vertical="top" wrapText="1"/>
    </xf>
    <xf numFmtId="0" fontId="19" fillId="0" borderId="14" xfId="2" applyFont="1" applyBorder="1" applyAlignment="1">
      <alignment horizontal="left"/>
    </xf>
    <xf numFmtId="4" fontId="14" fillId="0" borderId="13" xfId="2" applyNumberFormat="1" applyFont="1" applyFill="1" applyBorder="1" applyAlignment="1">
      <alignment horizontal="right"/>
    </xf>
    <xf numFmtId="0" fontId="20" fillId="2" borderId="14" xfId="2" applyFont="1" applyFill="1" applyBorder="1" applyAlignment="1" applyProtection="1">
      <alignment vertical="top" wrapText="1"/>
    </xf>
    <xf numFmtId="4" fontId="14" fillId="0" borderId="10" xfId="2" applyNumberFormat="1" applyFont="1" applyBorder="1" applyAlignment="1">
      <alignment horizontal="right"/>
    </xf>
    <xf numFmtId="4" fontId="17" fillId="0" borderId="11" xfId="2" applyNumberFormat="1" applyFont="1" applyFill="1" applyBorder="1" applyAlignment="1">
      <alignment horizontal="right"/>
    </xf>
    <xf numFmtId="169" fontId="17" fillId="0" borderId="11" xfId="2" applyNumberFormat="1" applyFont="1" applyBorder="1"/>
    <xf numFmtId="4" fontId="14" fillId="0" borderId="13" xfId="2" applyNumberFormat="1" applyFont="1" applyBorder="1" applyAlignment="1">
      <alignment horizontal="right"/>
    </xf>
    <xf numFmtId="4" fontId="17" fillId="0" borderId="13" xfId="2" applyNumberFormat="1" applyFont="1" applyBorder="1" applyAlignment="1">
      <alignment horizontal="right"/>
    </xf>
    <xf numFmtId="0" fontId="15" fillId="2" borderId="0" xfId="2" applyFont="1" applyFill="1" applyBorder="1" applyAlignment="1" applyProtection="1">
      <alignment horizontal="left" wrapText="1"/>
    </xf>
    <xf numFmtId="0" fontId="8" fillId="0" borderId="17" xfId="2" applyBorder="1"/>
    <xf numFmtId="170" fontId="17" fillId="0" borderId="18" xfId="2" applyNumberFormat="1" applyFont="1" applyBorder="1"/>
    <xf numFmtId="0" fontId="19" fillId="0" borderId="18" xfId="2" applyFont="1" applyBorder="1" applyAlignment="1">
      <alignment horizontal="left"/>
    </xf>
    <xf numFmtId="0" fontId="14" fillId="0" borderId="18" xfId="2" applyFont="1" applyBorder="1" applyAlignment="1">
      <alignment horizontal="left"/>
    </xf>
    <xf numFmtId="0" fontId="19" fillId="0" borderId="19" xfId="2" applyFont="1" applyBorder="1" applyAlignment="1">
      <alignment horizontal="left"/>
    </xf>
    <xf numFmtId="0" fontId="21" fillId="0" borderId="0" xfId="2" applyFont="1" applyAlignment="1">
      <alignment horizontal="right"/>
    </xf>
    <xf numFmtId="0" fontId="16" fillId="0" borderId="22" xfId="2" applyFont="1" applyFill="1" applyBorder="1" applyAlignment="1">
      <alignment horizontal="center" wrapText="1"/>
    </xf>
    <xf numFmtId="0" fontId="16" fillId="0" borderId="21" xfId="2" applyFont="1" applyFill="1" applyBorder="1" applyAlignment="1">
      <alignment horizontal="center" wrapText="1"/>
    </xf>
    <xf numFmtId="0" fontId="16" fillId="0" borderId="20" xfId="2" applyFont="1" applyFill="1" applyBorder="1" applyAlignment="1">
      <alignment horizontal="center" wrapText="1"/>
    </xf>
    <xf numFmtId="168" fontId="16" fillId="0" borderId="14" xfId="2" applyNumberFormat="1" applyFont="1" applyFill="1" applyBorder="1" applyAlignment="1">
      <alignment horizontal="center"/>
    </xf>
    <xf numFmtId="168" fontId="16" fillId="0" borderId="0" xfId="2" applyNumberFormat="1" applyFont="1" applyFill="1" applyBorder="1" applyAlignment="1">
      <alignment horizontal="center"/>
    </xf>
    <xf numFmtId="168" fontId="16" fillId="0" borderId="13" xfId="2" applyNumberFormat="1" applyFont="1" applyFill="1" applyBorder="1" applyAlignment="1">
      <alignment horizontal="center"/>
    </xf>
    <xf numFmtId="4" fontId="15" fillId="0" borderId="11" xfId="2" applyNumberFormat="1" applyFont="1" applyBorder="1" applyAlignment="1">
      <alignment horizontal="center" wrapText="1"/>
    </xf>
    <xf numFmtId="0" fontId="13" fillId="4" borderId="0" xfId="2" applyFont="1" applyFill="1" applyBorder="1" applyAlignment="1" applyProtection="1">
      <alignment horizontal="center" vertical="top" wrapText="1"/>
    </xf>
    <xf numFmtId="0" fontId="10" fillId="4" borderId="7" xfId="2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/>
  </cellXfs>
  <cellStyles count="4">
    <cellStyle name="Millares" xfId="1" builtinId="3"/>
    <cellStyle name="Millares 2" xfId="3" xr:uid="{1962CB9C-C8B3-437E-8298-BE8B6A4CD7AC}"/>
    <cellStyle name="Normal" xfId="0" builtinId="0"/>
    <cellStyle name="Normal 2" xfId="2" xr:uid="{EC97B653-000C-4D3A-9DA7-722600FC3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5962650" cy="1276350"/>
    <xdr:pic>
      <xdr:nvPicPr>
        <xdr:cNvPr id="2" name="Imagen 2">
          <a:extLst>
            <a:ext uri="{FF2B5EF4-FFF2-40B4-BE49-F238E27FC236}">
              <a16:creationId xmlns:a16="http://schemas.microsoft.com/office/drawing/2014/main" id="{95B797FA-BA2B-4E8D-88DA-CCA512EC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59626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466725</xdr:colOff>
      <xdr:row>1</xdr:row>
      <xdr:rowOff>152400</xdr:rowOff>
    </xdr:from>
    <xdr:ext cx="600075" cy="666750"/>
    <xdr:pic>
      <xdr:nvPicPr>
        <xdr:cNvPr id="3" name="Imagen 3">
          <a:extLst>
            <a:ext uri="{FF2B5EF4-FFF2-40B4-BE49-F238E27FC236}">
              <a16:creationId xmlns:a16="http://schemas.microsoft.com/office/drawing/2014/main" id="{843F5658-00FB-4B6B-B3AF-F9D893E67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14325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95250</xdr:rowOff>
    </xdr:from>
    <xdr:ext cx="3819525" cy="1038225"/>
    <xdr:pic>
      <xdr:nvPicPr>
        <xdr:cNvPr id="2" name="Imagen 2">
          <a:extLst>
            <a:ext uri="{FF2B5EF4-FFF2-40B4-BE49-F238E27FC236}">
              <a16:creationId xmlns:a16="http://schemas.microsoft.com/office/drawing/2014/main" id="{CB38298B-0E6E-4C41-9FB7-5C0136C1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38195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561975</xdr:colOff>
      <xdr:row>2</xdr:row>
      <xdr:rowOff>114300</xdr:rowOff>
    </xdr:from>
    <xdr:ext cx="600075" cy="666750"/>
    <xdr:pic>
      <xdr:nvPicPr>
        <xdr:cNvPr id="3" name="Imagen 4">
          <a:extLst>
            <a:ext uri="{FF2B5EF4-FFF2-40B4-BE49-F238E27FC236}">
              <a16:creationId xmlns:a16="http://schemas.microsoft.com/office/drawing/2014/main" id="{CA0638FB-4045-4DFE-9901-300A79E2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38150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104771</xdr:colOff>
      <xdr:row>3</xdr:row>
      <xdr:rowOff>190496</xdr:rowOff>
    </xdr:from>
    <xdr:ext cx="2270126" cy="1047746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45EDB1DB-816D-43F9-A925-67688C0DC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104771" y="838196"/>
          <a:ext cx="2270126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8</xdr:col>
      <xdr:colOff>571500</xdr:colOff>
      <xdr:row>2</xdr:row>
      <xdr:rowOff>180978</xdr:rowOff>
    </xdr:from>
    <xdr:ext cx="2847971" cy="876296"/>
    <xdr:pic>
      <xdr:nvPicPr>
        <xdr:cNvPr id="3" name="0 Imagen">
          <a:extLst>
            <a:ext uri="{FF2B5EF4-FFF2-40B4-BE49-F238E27FC236}">
              <a16:creationId xmlns:a16="http://schemas.microsoft.com/office/drawing/2014/main" id="{A936CC0C-2E3A-4D85-AACC-F6D64C69A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15975" y="638178"/>
          <a:ext cx="2847971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7027-9DD7-4884-9479-F5A66E74AD03}">
  <sheetPr>
    <pageSetUpPr fitToPage="1"/>
  </sheetPr>
  <dimension ref="A9:H38"/>
  <sheetViews>
    <sheetView showGridLines="0" workbookViewId="0">
      <selection activeCell="H11" sqref="H11"/>
    </sheetView>
  </sheetViews>
  <sheetFormatPr baseColWidth="10" defaultRowHeight="12.75" x14ac:dyDescent="0.2"/>
  <cols>
    <col min="1" max="1" width="35.42578125" style="29" customWidth="1"/>
    <col min="2" max="2" width="10.85546875" style="29" bestFit="1" customWidth="1"/>
    <col min="3" max="3" width="11.7109375" style="29" bestFit="1" customWidth="1"/>
    <col min="4" max="4" width="33" style="29" customWidth="1"/>
    <col min="5" max="6" width="12" style="29" bestFit="1" customWidth="1"/>
    <col min="7" max="7" width="11.42578125" style="29"/>
    <col min="8" max="8" width="15.42578125" style="29" bestFit="1" customWidth="1"/>
    <col min="9" max="16384" width="11.42578125" style="29"/>
  </cols>
  <sheetData>
    <row r="9" spans="1:8" ht="13.5" thickBot="1" x14ac:dyDescent="0.25">
      <c r="F9" s="84"/>
    </row>
    <row r="10" spans="1:8" ht="31.5" customHeight="1" thickBot="1" x14ac:dyDescent="0.25">
      <c r="A10" s="85" t="s">
        <v>98</v>
      </c>
      <c r="B10" s="86"/>
      <c r="C10" s="86"/>
      <c r="D10" s="86"/>
      <c r="E10" s="86"/>
      <c r="F10" s="87"/>
    </row>
    <row r="11" spans="1:8" ht="15" x14ac:dyDescent="0.25">
      <c r="A11" s="83" t="s">
        <v>97</v>
      </c>
      <c r="B11" s="82"/>
      <c r="C11" s="82"/>
      <c r="D11" s="81" t="s">
        <v>96</v>
      </c>
      <c r="E11" s="80"/>
      <c r="F11" s="79"/>
      <c r="H11" s="44"/>
    </row>
    <row r="12" spans="1:8" ht="15" x14ac:dyDescent="0.25">
      <c r="A12" s="67"/>
      <c r="B12" s="57"/>
      <c r="C12" s="57"/>
      <c r="F12" s="77"/>
      <c r="H12" s="44"/>
    </row>
    <row r="13" spans="1:8" ht="15" x14ac:dyDescent="0.25">
      <c r="A13" s="67" t="s">
        <v>95</v>
      </c>
      <c r="B13" s="57">
        <v>2093245.17</v>
      </c>
      <c r="C13" s="57"/>
      <c r="D13" s="78" t="s">
        <v>94</v>
      </c>
      <c r="E13" s="57">
        <v>19188684.629999999</v>
      </c>
      <c r="F13" s="77"/>
      <c r="H13" s="44"/>
    </row>
    <row r="14" spans="1:8" ht="15" x14ac:dyDescent="0.25">
      <c r="A14" s="67" t="s">
        <v>93</v>
      </c>
      <c r="B14" s="57">
        <v>96000</v>
      </c>
      <c r="C14" s="57"/>
      <c r="D14" s="78" t="s">
        <v>92</v>
      </c>
      <c r="E14" s="57">
        <v>27850330.280000001</v>
      </c>
      <c r="F14" s="77"/>
      <c r="H14" s="44"/>
    </row>
    <row r="15" spans="1:8" ht="24" customHeight="1" x14ac:dyDescent="0.25">
      <c r="A15" s="67" t="s">
        <v>91</v>
      </c>
      <c r="B15" s="57">
        <v>462947</v>
      </c>
      <c r="C15" s="56"/>
      <c r="D15" s="64" t="s">
        <v>90</v>
      </c>
      <c r="E15" s="57">
        <v>91981114</v>
      </c>
      <c r="F15" s="76"/>
      <c r="H15" s="44"/>
    </row>
    <row r="16" spans="1:8" ht="15.75" thickBot="1" x14ac:dyDescent="0.3">
      <c r="A16" s="67" t="s">
        <v>89</v>
      </c>
      <c r="B16" s="75">
        <v>-1867.62</v>
      </c>
      <c r="C16" s="65">
        <f>SUM(B13:B16)</f>
        <v>2650324.5499999998</v>
      </c>
      <c r="D16" s="64" t="s">
        <v>88</v>
      </c>
      <c r="E16" s="74">
        <v>16566084.17</v>
      </c>
      <c r="F16" s="73">
        <f>SUM(E13:E16)</f>
        <v>155586213.07999998</v>
      </c>
      <c r="H16" s="44"/>
    </row>
    <row r="17" spans="1:8" ht="15" x14ac:dyDescent="0.25">
      <c r="A17" s="72"/>
      <c r="B17" s="57"/>
      <c r="C17" s="56"/>
      <c r="D17" s="55"/>
      <c r="E17" s="55"/>
      <c r="F17" s="71"/>
      <c r="H17" s="44"/>
    </row>
    <row r="18" spans="1:8" ht="15" x14ac:dyDescent="0.25">
      <c r="A18" s="70" t="s">
        <v>87</v>
      </c>
      <c r="B18" s="57"/>
      <c r="C18" s="57"/>
      <c r="D18" s="55"/>
      <c r="E18" s="55"/>
      <c r="F18" s="54"/>
      <c r="H18" s="44"/>
    </row>
    <row r="19" spans="1:8" ht="22.5" x14ac:dyDescent="0.25">
      <c r="A19" s="69" t="s">
        <v>59</v>
      </c>
      <c r="B19" s="57">
        <v>228384.96</v>
      </c>
      <c r="C19" s="57"/>
      <c r="D19" s="55"/>
      <c r="E19" s="55"/>
      <c r="F19" s="54"/>
      <c r="H19" s="44"/>
    </row>
    <row r="20" spans="1:8" ht="15" x14ac:dyDescent="0.25">
      <c r="A20" s="69" t="s">
        <v>57</v>
      </c>
      <c r="B20" s="57">
        <v>53436.25</v>
      </c>
      <c r="C20" s="57"/>
      <c r="D20" s="55"/>
      <c r="E20" s="55"/>
      <c r="F20" s="54"/>
      <c r="H20" s="44"/>
    </row>
    <row r="21" spans="1:8" ht="24.75" x14ac:dyDescent="0.25">
      <c r="A21" s="69" t="s">
        <v>86</v>
      </c>
      <c r="B21" s="57">
        <v>96457826.969999999</v>
      </c>
      <c r="C21" s="55"/>
      <c r="D21" s="68" t="s">
        <v>85</v>
      </c>
      <c r="E21" s="57"/>
      <c r="F21" s="54"/>
      <c r="H21" s="44"/>
    </row>
    <row r="22" spans="1:8" ht="15" x14ac:dyDescent="0.25">
      <c r="A22" s="67" t="s">
        <v>84</v>
      </c>
      <c r="B22" s="57">
        <v>10291209.93</v>
      </c>
      <c r="C22" s="55"/>
      <c r="D22" s="64" t="s">
        <v>83</v>
      </c>
      <c r="E22" s="57">
        <f>RESULTADOS!D34</f>
        <v>1225248.6400000453</v>
      </c>
      <c r="F22" s="54"/>
      <c r="H22" s="44"/>
    </row>
    <row r="23" spans="1:8" ht="23.25" x14ac:dyDescent="0.25">
      <c r="A23" s="61" t="s">
        <v>82</v>
      </c>
      <c r="B23" s="57">
        <v>589402.79</v>
      </c>
      <c r="C23" s="55"/>
      <c r="D23" s="64" t="s">
        <v>81</v>
      </c>
      <c r="E23" s="66">
        <v>-46522587.280000001</v>
      </c>
      <c r="F23" s="54"/>
      <c r="H23" s="44"/>
    </row>
    <row r="24" spans="1:8" ht="15" x14ac:dyDescent="0.25">
      <c r="A24" s="61" t="s">
        <v>80</v>
      </c>
      <c r="B24" s="57">
        <v>46539.199999999997</v>
      </c>
      <c r="C24" s="57"/>
      <c r="D24" s="64" t="s">
        <v>79</v>
      </c>
      <c r="E24" s="66">
        <v>-123952.58</v>
      </c>
      <c r="F24" s="54"/>
      <c r="H24" s="44"/>
    </row>
    <row r="25" spans="1:8" ht="24" thickBot="1" x14ac:dyDescent="0.3">
      <c r="A25" s="61" t="s">
        <v>78</v>
      </c>
      <c r="B25" s="63">
        <v>206962.98</v>
      </c>
      <c r="C25" s="65">
        <f>SUM(B19:B25)</f>
        <v>107873763.08</v>
      </c>
      <c r="D25" s="64" t="s">
        <v>77</v>
      </c>
      <c r="E25" s="63">
        <v>359165.77</v>
      </c>
      <c r="F25" s="62">
        <f>SUM(E22:E25)</f>
        <v>-45062125.449999951</v>
      </c>
      <c r="H25" s="44"/>
    </row>
    <row r="26" spans="1:8" ht="15.75" thickBot="1" x14ac:dyDescent="0.3">
      <c r="A26" s="61"/>
      <c r="B26" s="57" t="s">
        <v>76</v>
      </c>
      <c r="C26" s="60">
        <f>SUM(C16,C25)</f>
        <v>110524087.63</v>
      </c>
      <c r="D26" s="55"/>
      <c r="E26" s="57" t="s">
        <v>76</v>
      </c>
      <c r="F26" s="59">
        <f>SUM(F16,F25)</f>
        <v>110524087.63000003</v>
      </c>
      <c r="H26" s="44">
        <f>+C26-F26</f>
        <v>0</v>
      </c>
    </row>
    <row r="27" spans="1:8" ht="15.75" thickTop="1" x14ac:dyDescent="0.25">
      <c r="A27" s="58"/>
      <c r="B27" s="57"/>
      <c r="C27" s="56"/>
      <c r="D27" s="55"/>
      <c r="E27" s="55"/>
      <c r="F27" s="54"/>
      <c r="H27" s="44"/>
    </row>
    <row r="28" spans="1:8" ht="15" x14ac:dyDescent="0.25">
      <c r="A28" s="53"/>
      <c r="B28" s="52"/>
      <c r="C28" s="52"/>
      <c r="D28" s="51"/>
      <c r="E28" s="50"/>
      <c r="F28" s="49"/>
      <c r="H28" s="44"/>
    </row>
    <row r="29" spans="1:8" ht="15" x14ac:dyDescent="0.25">
      <c r="A29" s="88" t="s">
        <v>75</v>
      </c>
      <c r="B29" s="89"/>
      <c r="C29" s="89"/>
      <c r="D29" s="89"/>
      <c r="E29" s="89"/>
      <c r="F29" s="90"/>
      <c r="H29" s="44"/>
    </row>
    <row r="30" spans="1:8" ht="24" thickBot="1" x14ac:dyDescent="0.3">
      <c r="A30" s="48" t="s">
        <v>74</v>
      </c>
      <c r="B30" s="47"/>
      <c r="C30" s="46">
        <v>27894219</v>
      </c>
      <c r="D30" s="91" t="s">
        <v>73</v>
      </c>
      <c r="E30" s="91"/>
      <c r="F30" s="45">
        <f>C30</f>
        <v>27894219</v>
      </c>
      <c r="H30" s="44"/>
    </row>
    <row r="35" ht="24.75" customHeight="1" x14ac:dyDescent="0.2"/>
    <row r="36" ht="24.75" customHeight="1" x14ac:dyDescent="0.2"/>
    <row r="37" ht="24.75" customHeight="1" x14ac:dyDescent="0.2"/>
    <row r="38" ht="24.75" customHeight="1" x14ac:dyDescent="0.2"/>
  </sheetData>
  <mergeCells count="3">
    <mergeCell ref="A10:F10"/>
    <mergeCell ref="A29:F29"/>
    <mergeCell ref="D30:E30"/>
  </mergeCells>
  <pageMargins left="1.1023622047244095" right="0.70866141732283472" top="0.74803149606299213" bottom="0.74803149606299213" header="0.31496062992125984" footer="0.31496062992125984"/>
  <pageSetup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B25B-EEE8-4523-9816-1A3EF2435297}">
  <dimension ref="A9:D34"/>
  <sheetViews>
    <sheetView topLeftCell="A4" workbookViewId="0">
      <selection activeCell="I14" sqref="I14"/>
    </sheetView>
  </sheetViews>
  <sheetFormatPr baseColWidth="10" defaultColWidth="9.140625" defaultRowHeight="12.75" x14ac:dyDescent="0.2"/>
  <cols>
    <col min="1" max="1" width="8.85546875" style="29" customWidth="1"/>
    <col min="2" max="2" width="0.140625" style="29" customWidth="1"/>
    <col min="3" max="3" width="41.85546875" style="29" customWidth="1"/>
    <col min="4" max="4" width="12.28515625" style="29" bestFit="1" customWidth="1"/>
    <col min="5" max="16384" width="9.140625" style="29"/>
  </cols>
  <sheetData>
    <row r="9" spans="1:4" ht="42" customHeight="1" x14ac:dyDescent="0.2">
      <c r="A9" s="92" t="s">
        <v>72</v>
      </c>
      <c r="B9" s="92"/>
      <c r="C9" s="92"/>
      <c r="D9" s="92"/>
    </row>
    <row r="10" spans="1:4" x14ac:dyDescent="0.2">
      <c r="C10" s="43" t="s">
        <v>71</v>
      </c>
    </row>
    <row r="11" spans="1:4" ht="15" customHeight="1" x14ac:dyDescent="0.2">
      <c r="A11" s="42" t="s">
        <v>70</v>
      </c>
      <c r="B11" s="41"/>
      <c r="C11" s="40" t="s">
        <v>69</v>
      </c>
      <c r="D11" s="39">
        <v>39756047.030000001</v>
      </c>
    </row>
    <row r="12" spans="1:4" ht="15" customHeight="1" x14ac:dyDescent="0.2">
      <c r="A12" s="42" t="s">
        <v>68</v>
      </c>
      <c r="B12" s="41"/>
      <c r="C12" s="40" t="s">
        <v>67</v>
      </c>
      <c r="D12" s="39">
        <v>77222499.900000006</v>
      </c>
    </row>
    <row r="13" spans="1:4" ht="15" customHeight="1" x14ac:dyDescent="0.2">
      <c r="A13" s="42" t="s">
        <v>66</v>
      </c>
      <c r="B13" s="41"/>
      <c r="C13" s="40" t="s">
        <v>65</v>
      </c>
      <c r="D13" s="39">
        <v>42863383.079999998</v>
      </c>
    </row>
    <row r="14" spans="1:4" ht="15" customHeight="1" x14ac:dyDescent="0.2">
      <c r="A14" s="42" t="s">
        <v>64</v>
      </c>
      <c r="B14" s="41"/>
      <c r="C14" s="40" t="s">
        <v>63</v>
      </c>
      <c r="D14" s="39">
        <v>42178985</v>
      </c>
    </row>
    <row r="15" spans="1:4" ht="15" customHeight="1" x14ac:dyDescent="0.2">
      <c r="A15" s="42" t="s">
        <v>62</v>
      </c>
      <c r="B15" s="41"/>
      <c r="C15" s="40" t="s">
        <v>61</v>
      </c>
      <c r="D15" s="39">
        <v>164575161.53999999</v>
      </c>
    </row>
    <row r="16" spans="1:4" ht="20.25" customHeight="1" x14ac:dyDescent="0.2">
      <c r="A16" s="42" t="s">
        <v>60</v>
      </c>
      <c r="B16" s="41"/>
      <c r="C16" s="40" t="s">
        <v>59</v>
      </c>
      <c r="D16" s="39">
        <v>1922737.96</v>
      </c>
    </row>
    <row r="17" spans="1:4" ht="15" customHeight="1" x14ac:dyDescent="0.2">
      <c r="A17" s="42" t="s">
        <v>58</v>
      </c>
      <c r="B17" s="41"/>
      <c r="C17" s="40" t="s">
        <v>57</v>
      </c>
      <c r="D17" s="39">
        <v>291897.15000000002</v>
      </c>
    </row>
    <row r="18" spans="1:4" ht="15" customHeight="1" x14ac:dyDescent="0.2">
      <c r="A18" s="42" t="s">
        <v>56</v>
      </c>
      <c r="B18" s="41"/>
      <c r="C18" s="40" t="s">
        <v>55</v>
      </c>
      <c r="D18" s="39">
        <v>1597308.14</v>
      </c>
    </row>
    <row r="19" spans="1:4" ht="15" customHeight="1" x14ac:dyDescent="0.2">
      <c r="A19" s="42" t="s">
        <v>54</v>
      </c>
      <c r="B19" s="41"/>
      <c r="C19" s="40" t="s">
        <v>53</v>
      </c>
      <c r="D19" s="39">
        <v>23491.16</v>
      </c>
    </row>
    <row r="20" spans="1:4" ht="15" customHeight="1" x14ac:dyDescent="0.2">
      <c r="A20" s="42" t="s">
        <v>52</v>
      </c>
      <c r="B20" s="41"/>
      <c r="C20" s="40" t="s">
        <v>51</v>
      </c>
      <c r="D20" s="39">
        <v>1611170.98</v>
      </c>
    </row>
    <row r="21" spans="1:4" ht="15" customHeight="1" x14ac:dyDescent="0.2">
      <c r="A21" s="42" t="s">
        <v>50</v>
      </c>
      <c r="B21" s="41"/>
      <c r="C21" s="40" t="s">
        <v>49</v>
      </c>
      <c r="D21" s="39">
        <v>429026.55</v>
      </c>
    </row>
    <row r="22" spans="1:4" ht="15" customHeight="1" x14ac:dyDescent="0.2">
      <c r="A22" s="42" t="s">
        <v>48</v>
      </c>
      <c r="B22" s="41"/>
      <c r="C22" s="40" t="s">
        <v>47</v>
      </c>
      <c r="D22" s="39">
        <v>20720.759999999998</v>
      </c>
    </row>
    <row r="23" spans="1:4" ht="15" customHeight="1" x14ac:dyDescent="0.2">
      <c r="A23" s="42" t="s">
        <v>46</v>
      </c>
      <c r="B23" s="41"/>
      <c r="C23" s="40" t="s">
        <v>45</v>
      </c>
      <c r="D23" s="39">
        <v>6399075.6399999997</v>
      </c>
    </row>
    <row r="24" spans="1:4" ht="15" customHeight="1" x14ac:dyDescent="0.2">
      <c r="A24" s="42" t="s">
        <v>44</v>
      </c>
      <c r="B24" s="41"/>
      <c r="C24" s="40" t="s">
        <v>43</v>
      </c>
      <c r="D24" s="39">
        <v>16937359.100000001</v>
      </c>
    </row>
    <row r="25" spans="1:4" ht="15" customHeight="1" x14ac:dyDescent="0.2">
      <c r="A25" s="42" t="s">
        <v>42</v>
      </c>
      <c r="B25" s="41"/>
      <c r="C25" s="40" t="s">
        <v>41</v>
      </c>
      <c r="D25" s="39">
        <v>67916577.760000005</v>
      </c>
    </row>
    <row r="26" spans="1:4" ht="15" customHeight="1" x14ac:dyDescent="0.2">
      <c r="A26" s="42" t="s">
        <v>40</v>
      </c>
      <c r="B26" s="41"/>
      <c r="C26" s="40" t="s">
        <v>39</v>
      </c>
      <c r="D26" s="39">
        <v>1875892.5</v>
      </c>
    </row>
    <row r="27" spans="1:4" ht="15" customHeight="1" x14ac:dyDescent="0.2">
      <c r="A27" s="42" t="s">
        <v>38</v>
      </c>
      <c r="B27" s="41"/>
      <c r="C27" s="40" t="s">
        <v>37</v>
      </c>
      <c r="D27" s="39">
        <v>11093203.800000001</v>
      </c>
    </row>
    <row r="28" spans="1:4" ht="15" customHeight="1" x14ac:dyDescent="0.2">
      <c r="A28" s="42" t="s">
        <v>36</v>
      </c>
      <c r="B28" s="41"/>
      <c r="C28" s="40" t="s">
        <v>35</v>
      </c>
      <c r="D28" s="39">
        <v>293480</v>
      </c>
    </row>
    <row r="29" spans="1:4" ht="15" customHeight="1" x14ac:dyDescent="0.2">
      <c r="A29" s="42" t="s">
        <v>34</v>
      </c>
      <c r="B29" s="41"/>
      <c r="C29" s="40" t="s">
        <v>33</v>
      </c>
      <c r="D29" s="39">
        <v>10490670.460000001</v>
      </c>
    </row>
    <row r="30" spans="1:4" ht="15" customHeight="1" x14ac:dyDescent="0.2">
      <c r="A30" s="42" t="s">
        <v>32</v>
      </c>
      <c r="B30" s="41"/>
      <c r="C30" s="40" t="s">
        <v>31</v>
      </c>
      <c r="D30" s="39">
        <v>5411589.1200000001</v>
      </c>
    </row>
    <row r="31" spans="1:4" ht="15" customHeight="1" thickBot="1" x14ac:dyDescent="0.25">
      <c r="A31" s="38" t="s">
        <v>30</v>
      </c>
      <c r="B31" s="37"/>
      <c r="C31" s="36" t="s">
        <v>29</v>
      </c>
      <c r="D31" s="32">
        <v>10498802.800000001</v>
      </c>
    </row>
    <row r="32" spans="1:4" ht="15" customHeight="1" x14ac:dyDescent="0.2">
      <c r="A32" s="35"/>
      <c r="B32" s="34"/>
      <c r="C32" s="33" t="s">
        <v>16</v>
      </c>
      <c r="D32" s="30">
        <f>SUM(D11:D31)</f>
        <v>503409080.42999995</v>
      </c>
    </row>
    <row r="33" spans="1:4" ht="15" customHeight="1" thickBot="1" x14ac:dyDescent="0.25">
      <c r="A33" s="93" t="s">
        <v>28</v>
      </c>
      <c r="B33" s="93"/>
      <c r="C33" s="31" t="s">
        <v>27</v>
      </c>
      <c r="D33" s="32">
        <v>504634329.06999999</v>
      </c>
    </row>
    <row r="34" spans="1:4" ht="15" customHeight="1" x14ac:dyDescent="0.2">
      <c r="A34" s="93" t="s">
        <v>26</v>
      </c>
      <c r="B34" s="93"/>
      <c r="C34" s="31" t="s">
        <v>25</v>
      </c>
      <c r="D34" s="30">
        <f>+D33-D32</f>
        <v>1225248.6400000453</v>
      </c>
    </row>
  </sheetData>
  <mergeCells count="3">
    <mergeCell ref="A9:D9"/>
    <mergeCell ref="A34:B34"/>
    <mergeCell ref="A33:B33"/>
  </mergeCells>
  <pageMargins left="0.1388888888888889" right="0.1388888888888889" top="0.1388888888888889" bottom="0.1388888888888889" header="0.5" footer="0.5"/>
  <pageSetup pageOrder="overThenDown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2A26-F501-44E5-9D8E-A901CB48AAB8}">
  <dimension ref="A2:L34"/>
  <sheetViews>
    <sheetView tabSelected="1" workbookViewId="0">
      <selection activeCell="D8" sqref="D8"/>
    </sheetView>
  </sheetViews>
  <sheetFormatPr baseColWidth="10" defaultRowHeight="15" x14ac:dyDescent="0.25"/>
  <cols>
    <col min="1" max="1" width="20.42578125" customWidth="1"/>
    <col min="2" max="2" width="59" customWidth="1"/>
    <col min="3" max="3" width="18.42578125" customWidth="1"/>
    <col min="4" max="4" width="18.28515625" customWidth="1"/>
    <col min="5" max="5" width="19.140625" customWidth="1"/>
    <col min="6" max="6" width="24.140625" customWidth="1"/>
    <col min="7" max="7" width="18" bestFit="1" customWidth="1"/>
    <col min="8" max="8" width="16.7109375" bestFit="1" customWidth="1"/>
    <col min="9" max="9" width="18.140625" customWidth="1"/>
    <col min="10" max="10" width="17" customWidth="1"/>
    <col min="11" max="11" width="16.7109375" bestFit="1" customWidth="1"/>
    <col min="12" max="12" width="14.85546875" bestFit="1" customWidth="1"/>
    <col min="13" max="13" width="11.42578125" customWidth="1"/>
  </cols>
  <sheetData>
    <row r="2" spans="1:12" ht="21" x14ac:dyDescent="0.35">
      <c r="B2" s="94" t="s">
        <v>0</v>
      </c>
      <c r="C2" s="94"/>
      <c r="D2" s="94"/>
      <c r="E2" s="94"/>
      <c r="F2" s="94"/>
      <c r="G2" s="94"/>
      <c r="H2" s="94"/>
      <c r="I2" s="94"/>
      <c r="J2" s="94"/>
    </row>
    <row r="4" spans="1:12" ht="18.75" x14ac:dyDescent="0.3">
      <c r="C4" s="95" t="s">
        <v>1</v>
      </c>
      <c r="D4" s="95"/>
      <c r="E4" s="95"/>
      <c r="F4" s="95"/>
      <c r="G4" s="95"/>
      <c r="H4" s="95"/>
      <c r="I4" s="1"/>
      <c r="J4" s="1"/>
      <c r="K4" s="1"/>
    </row>
    <row r="5" spans="1:12" ht="18.75" x14ac:dyDescent="0.3">
      <c r="C5" s="95" t="s">
        <v>2</v>
      </c>
      <c r="D5" s="95"/>
      <c r="E5" s="95"/>
      <c r="F5" s="95"/>
      <c r="G5" s="95"/>
      <c r="H5" s="95"/>
      <c r="I5" s="1"/>
      <c r="J5" s="1"/>
      <c r="K5" s="1"/>
    </row>
    <row r="6" spans="1:12" ht="18.75" x14ac:dyDescent="0.3">
      <c r="C6" s="96" t="s">
        <v>99</v>
      </c>
      <c r="D6" s="96"/>
      <c r="E6" s="96"/>
      <c r="F6" s="96"/>
      <c r="G6" s="96"/>
      <c r="H6" s="96"/>
      <c r="I6" s="2"/>
      <c r="J6" s="2"/>
      <c r="K6" s="2"/>
    </row>
    <row r="7" spans="1:12" ht="18.75" x14ac:dyDescent="0.3">
      <c r="C7" s="96" t="s">
        <v>3</v>
      </c>
      <c r="D7" s="96"/>
      <c r="E7" s="96"/>
      <c r="F7" s="96"/>
      <c r="G7" s="96"/>
      <c r="H7" s="96"/>
      <c r="I7" s="3"/>
      <c r="J7" s="3"/>
      <c r="K7" s="2"/>
    </row>
    <row r="9" spans="1:12" x14ac:dyDescent="0.25">
      <c r="C9" s="4"/>
      <c r="D9" s="4"/>
      <c r="E9" s="4"/>
      <c r="F9" s="4"/>
      <c r="G9" s="4"/>
      <c r="H9" s="4"/>
      <c r="I9" s="4"/>
      <c r="J9" s="4"/>
      <c r="K9" s="4"/>
    </row>
    <row r="10" spans="1:12" ht="29.25" customHeight="1" x14ac:dyDescent="0.25">
      <c r="A10" s="5" t="s">
        <v>4</v>
      </c>
      <c r="B10" s="5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7" t="s">
        <v>12</v>
      </c>
      <c r="J10" s="7" t="s">
        <v>13</v>
      </c>
      <c r="K10" s="6" t="s">
        <v>14</v>
      </c>
    </row>
    <row r="11" spans="1:12" ht="16.5" thickBot="1" x14ac:dyDescent="0.3">
      <c r="A11" s="8"/>
      <c r="B11" s="8"/>
      <c r="C11" s="97"/>
      <c r="D11" s="97"/>
      <c r="E11" s="97"/>
      <c r="F11" s="97"/>
      <c r="G11" s="97"/>
      <c r="H11" s="97"/>
      <c r="I11" s="97"/>
      <c r="J11" s="97"/>
      <c r="K11" s="97"/>
    </row>
    <row r="12" spans="1:12" ht="18.75" thickTop="1" thickBot="1" x14ac:dyDescent="0.3">
      <c r="A12" s="9" t="s">
        <v>15</v>
      </c>
      <c r="B12" s="9"/>
      <c r="C12" s="9">
        <f>C13+C14+C15</f>
        <v>614707903</v>
      </c>
      <c r="D12" s="9">
        <f t="shared" ref="D12:K12" si="0">D13+D14+D15</f>
        <v>628296902.27999997</v>
      </c>
      <c r="E12" s="9">
        <f t="shared" si="0"/>
        <v>22081543.330000002</v>
      </c>
      <c r="F12" s="9">
        <f t="shared" si="0"/>
        <v>1976508.35</v>
      </c>
      <c r="G12" s="9">
        <f t="shared" si="0"/>
        <v>593976328.51999986</v>
      </c>
      <c r="H12" s="9">
        <f t="shared" si="0"/>
        <v>117342.97000000002</v>
      </c>
      <c r="I12" s="9">
        <f t="shared" si="0"/>
        <v>5819.13</v>
      </c>
      <c r="J12" s="9">
        <f t="shared" si="0"/>
        <v>0</v>
      </c>
      <c r="K12" s="9">
        <f t="shared" si="0"/>
        <v>10107943.259999998</v>
      </c>
      <c r="L12" s="10"/>
    </row>
    <row r="13" spans="1:12" ht="15.75" thickTop="1" x14ac:dyDescent="0.25">
      <c r="A13" s="11" t="s">
        <v>16</v>
      </c>
      <c r="B13" s="12" t="s">
        <v>17</v>
      </c>
      <c r="C13" s="13">
        <f>C18+C22+C26+C30+C34</f>
        <v>302311118</v>
      </c>
      <c r="D13" s="13">
        <f t="shared" ref="D13:K13" si="1">D18+D22+D26+D30+D34</f>
        <v>460624185.12</v>
      </c>
      <c r="E13" s="13">
        <f t="shared" si="1"/>
        <v>11974805.73</v>
      </c>
      <c r="F13" s="13">
        <f t="shared" si="1"/>
        <v>1879023.58</v>
      </c>
      <c r="G13" s="13">
        <f t="shared" si="1"/>
        <v>437759826.11999989</v>
      </c>
      <c r="H13" s="13">
        <f t="shared" si="1"/>
        <v>117341.59000000001</v>
      </c>
      <c r="I13" s="13">
        <f t="shared" si="1"/>
        <v>4701.3500000000004</v>
      </c>
      <c r="J13" s="13">
        <f t="shared" si="1"/>
        <v>0</v>
      </c>
      <c r="K13" s="13">
        <f t="shared" si="1"/>
        <v>8864361.8199999984</v>
      </c>
      <c r="L13" s="10"/>
    </row>
    <row r="14" spans="1:12" x14ac:dyDescent="0.25">
      <c r="A14" s="11" t="s">
        <v>16</v>
      </c>
      <c r="B14" s="12" t="s">
        <v>18</v>
      </c>
      <c r="C14" s="13">
        <f>C19+C23+C27+C31</f>
        <v>223991699</v>
      </c>
      <c r="D14" s="13">
        <f t="shared" ref="D14:K14" si="2">D19+D23+D27+D31</f>
        <v>56950175.080000006</v>
      </c>
      <c r="E14" s="13">
        <f t="shared" si="2"/>
        <v>4108958.22</v>
      </c>
      <c r="F14" s="13">
        <f t="shared" si="2"/>
        <v>97484.77</v>
      </c>
      <c r="G14" s="13">
        <f t="shared" si="2"/>
        <v>52583006.019999996</v>
      </c>
      <c r="H14" s="13">
        <f t="shared" si="2"/>
        <v>0</v>
      </c>
      <c r="I14" s="13">
        <f t="shared" si="2"/>
        <v>0</v>
      </c>
      <c r="J14" s="13">
        <f t="shared" si="2"/>
        <v>0</v>
      </c>
      <c r="K14" s="13">
        <f t="shared" si="2"/>
        <v>160726.07</v>
      </c>
      <c r="L14" s="10"/>
    </row>
    <row r="15" spans="1:12" x14ac:dyDescent="0.25">
      <c r="A15" s="11" t="s">
        <v>16</v>
      </c>
      <c r="B15" s="12" t="s">
        <v>19</v>
      </c>
      <c r="C15" s="13">
        <f t="shared" ref="C15:K15" si="3">C20+C24+C28</f>
        <v>88405086</v>
      </c>
      <c r="D15" s="13">
        <f t="shared" si="3"/>
        <v>110722542.08</v>
      </c>
      <c r="E15" s="13">
        <f t="shared" si="3"/>
        <v>5997779.3799999999</v>
      </c>
      <c r="F15" s="13">
        <f t="shared" si="3"/>
        <v>0</v>
      </c>
      <c r="G15" s="13">
        <f t="shared" si="3"/>
        <v>103633496.37999998</v>
      </c>
      <c r="H15" s="13">
        <f t="shared" si="3"/>
        <v>1.38</v>
      </c>
      <c r="I15" s="13">
        <f t="shared" si="3"/>
        <v>1117.78</v>
      </c>
      <c r="J15" s="13">
        <f t="shared" si="3"/>
        <v>0</v>
      </c>
      <c r="K15" s="13">
        <f t="shared" si="3"/>
        <v>1082855.3700000001</v>
      </c>
      <c r="L15" s="10"/>
    </row>
    <row r="16" spans="1:12" x14ac:dyDescent="0.25">
      <c r="L16" s="10"/>
    </row>
    <row r="17" spans="1:12" s="17" customFormat="1" x14ac:dyDescent="0.25">
      <c r="A17" s="14" t="s">
        <v>20</v>
      </c>
      <c r="B17" s="15"/>
      <c r="C17" s="16">
        <f t="shared" ref="C17:K17" si="4">C18+C19+C20</f>
        <v>388924353</v>
      </c>
      <c r="D17" s="16">
        <f t="shared" si="4"/>
        <v>375195279.02000004</v>
      </c>
      <c r="E17" s="16">
        <f t="shared" si="4"/>
        <v>9093080.4799999986</v>
      </c>
      <c r="F17" s="16">
        <f t="shared" si="4"/>
        <v>0</v>
      </c>
      <c r="G17" s="16">
        <f t="shared" si="4"/>
        <v>366080068.17999995</v>
      </c>
      <c r="H17" s="16">
        <f t="shared" si="4"/>
        <v>0</v>
      </c>
      <c r="I17" s="16">
        <f t="shared" si="4"/>
        <v>0</v>
      </c>
      <c r="J17" s="16">
        <f t="shared" si="4"/>
        <v>0</v>
      </c>
      <c r="K17" s="16">
        <f t="shared" si="4"/>
        <v>11065.18</v>
      </c>
      <c r="L17" s="10"/>
    </row>
    <row r="18" spans="1:12" x14ac:dyDescent="0.25">
      <c r="B18" s="18" t="s">
        <v>17</v>
      </c>
      <c r="C18" s="19">
        <v>153414277</v>
      </c>
      <c r="D18" s="19">
        <v>278811682.94</v>
      </c>
      <c r="E18" s="19">
        <v>7052046.3099999996</v>
      </c>
      <c r="F18" s="19">
        <v>0</v>
      </c>
      <c r="G18" s="19">
        <v>271752089.84999996</v>
      </c>
      <c r="H18" s="19">
        <v>0</v>
      </c>
      <c r="I18" s="19">
        <v>0</v>
      </c>
      <c r="J18" s="19">
        <v>0</v>
      </c>
      <c r="K18" s="19">
        <v>3773.39</v>
      </c>
      <c r="L18" s="10"/>
    </row>
    <row r="19" spans="1:12" x14ac:dyDescent="0.25">
      <c r="B19" s="18" t="s">
        <v>18</v>
      </c>
      <c r="C19" s="19">
        <v>186335297</v>
      </c>
      <c r="D19" s="19">
        <v>40156544.900000006</v>
      </c>
      <c r="E19" s="19">
        <v>1409963.3</v>
      </c>
      <c r="F19" s="19">
        <v>0</v>
      </c>
      <c r="G19" s="19">
        <v>38746581.599999994</v>
      </c>
      <c r="H19" s="19">
        <v>0</v>
      </c>
      <c r="I19" s="19">
        <v>0</v>
      </c>
      <c r="J19" s="19">
        <v>0</v>
      </c>
      <c r="K19" s="19">
        <v>0</v>
      </c>
      <c r="L19" s="10"/>
    </row>
    <row r="20" spans="1:12" x14ac:dyDescent="0.25">
      <c r="B20" s="18" t="s">
        <v>19</v>
      </c>
      <c r="C20" s="19">
        <v>49174779</v>
      </c>
      <c r="D20" s="19">
        <v>56227051.18</v>
      </c>
      <c r="E20" s="19">
        <v>631070.86999999988</v>
      </c>
      <c r="F20" s="19">
        <v>0</v>
      </c>
      <c r="G20" s="19">
        <v>55581396.729999997</v>
      </c>
      <c r="H20" s="19">
        <v>0</v>
      </c>
      <c r="I20" s="19">
        <v>0</v>
      </c>
      <c r="J20" s="19">
        <v>0</v>
      </c>
      <c r="K20" s="19">
        <v>7291.79</v>
      </c>
      <c r="L20" s="10"/>
    </row>
    <row r="21" spans="1:12" s="17" customFormat="1" x14ac:dyDescent="0.25">
      <c r="A21" s="14" t="s">
        <v>21</v>
      </c>
      <c r="B21" s="15"/>
      <c r="C21" s="16">
        <f>SUM(C22:C24)</f>
        <v>4140192</v>
      </c>
      <c r="D21" s="16">
        <f t="shared" ref="D21:K21" si="5">SUM(D22:D24)</f>
        <v>6850561.3600000003</v>
      </c>
      <c r="E21" s="16">
        <f t="shared" si="5"/>
        <v>690333.8</v>
      </c>
      <c r="F21" s="16">
        <f t="shared" si="5"/>
        <v>97384.77</v>
      </c>
      <c r="G21" s="16">
        <f t="shared" si="5"/>
        <v>6038842.79</v>
      </c>
      <c r="H21" s="16">
        <f t="shared" si="5"/>
        <v>0</v>
      </c>
      <c r="I21" s="16">
        <f t="shared" si="5"/>
        <v>0</v>
      </c>
      <c r="J21" s="16">
        <f t="shared" si="5"/>
        <v>0</v>
      </c>
      <c r="K21" s="16">
        <f t="shared" si="5"/>
        <v>24000</v>
      </c>
      <c r="L21" s="10"/>
    </row>
    <row r="22" spans="1:12" x14ac:dyDescent="0.25">
      <c r="A22" s="18"/>
      <c r="B22" s="18" t="s">
        <v>17</v>
      </c>
      <c r="C22" s="19">
        <v>1813259</v>
      </c>
      <c r="D22" s="19">
        <v>2162678.73</v>
      </c>
      <c r="E22" s="19">
        <v>222288.02</v>
      </c>
      <c r="F22" s="19">
        <v>0</v>
      </c>
      <c r="G22" s="19">
        <v>1916390.71</v>
      </c>
      <c r="H22" s="19">
        <v>0</v>
      </c>
      <c r="I22" s="19">
        <v>0</v>
      </c>
      <c r="J22" s="19">
        <v>0</v>
      </c>
      <c r="K22" s="19">
        <v>24000</v>
      </c>
      <c r="L22" s="10"/>
    </row>
    <row r="23" spans="1:12" x14ac:dyDescent="0.25">
      <c r="A23" s="18"/>
      <c r="B23" s="18" t="s">
        <v>18</v>
      </c>
      <c r="C23" s="19">
        <v>1950934</v>
      </c>
      <c r="D23" s="19">
        <v>2366888.3800000004</v>
      </c>
      <c r="E23" s="19">
        <v>468040.99</v>
      </c>
      <c r="F23" s="19">
        <v>97384.77</v>
      </c>
      <c r="G23" s="19">
        <v>1801462.62</v>
      </c>
      <c r="H23" s="19">
        <v>0</v>
      </c>
      <c r="I23" s="19">
        <v>0</v>
      </c>
      <c r="J23" s="19">
        <v>0</v>
      </c>
      <c r="K23" s="19">
        <v>0</v>
      </c>
      <c r="L23" s="10"/>
    </row>
    <row r="24" spans="1:12" x14ac:dyDescent="0.25">
      <c r="A24" s="18"/>
      <c r="B24" s="18" t="s">
        <v>19</v>
      </c>
      <c r="C24" s="19">
        <v>375999</v>
      </c>
      <c r="D24" s="19">
        <v>2320994.25</v>
      </c>
      <c r="E24" s="19">
        <v>4.79</v>
      </c>
      <c r="F24" s="19">
        <v>0</v>
      </c>
      <c r="G24" s="19">
        <v>2320989.46</v>
      </c>
      <c r="H24" s="19">
        <v>0</v>
      </c>
      <c r="I24" s="19">
        <v>0</v>
      </c>
      <c r="J24" s="19">
        <v>0</v>
      </c>
      <c r="K24" s="19">
        <v>0</v>
      </c>
      <c r="L24" s="10"/>
    </row>
    <row r="25" spans="1:12" s="17" customFormat="1" x14ac:dyDescent="0.25">
      <c r="A25" s="14" t="s">
        <v>22</v>
      </c>
      <c r="B25" s="15"/>
      <c r="C25" s="16">
        <f>SUM(C26:C28)</f>
        <v>221586958</v>
      </c>
      <c r="D25" s="16">
        <f t="shared" ref="D25:K25" si="6">SUM(D26:D28)</f>
        <v>153798342.89999998</v>
      </c>
      <c r="E25" s="16">
        <f t="shared" si="6"/>
        <v>12298129.050000001</v>
      </c>
      <c r="F25" s="16">
        <f t="shared" si="6"/>
        <v>1879123.58</v>
      </c>
      <c r="G25" s="16">
        <f t="shared" si="6"/>
        <v>129498640.89999998</v>
      </c>
      <c r="H25" s="16">
        <f t="shared" si="6"/>
        <v>117342.97000000002</v>
      </c>
      <c r="I25" s="16">
        <f t="shared" si="6"/>
        <v>5819.13</v>
      </c>
      <c r="J25" s="16">
        <f t="shared" si="6"/>
        <v>0</v>
      </c>
      <c r="K25" s="16">
        <f t="shared" si="6"/>
        <v>9978935.7299999986</v>
      </c>
      <c r="L25" s="10"/>
    </row>
    <row r="26" spans="1:12" x14ac:dyDescent="0.25">
      <c r="A26" s="18"/>
      <c r="B26" s="18" t="s">
        <v>17</v>
      </c>
      <c r="C26" s="19">
        <v>147083582</v>
      </c>
      <c r="D26" s="19">
        <v>87253504.449999973</v>
      </c>
      <c r="E26" s="19">
        <v>4700471.4000000004</v>
      </c>
      <c r="F26" s="19">
        <v>1879023.58</v>
      </c>
      <c r="G26" s="19">
        <v>71732568.909999996</v>
      </c>
      <c r="H26" s="19">
        <v>117341.59000000001</v>
      </c>
      <c r="I26" s="19">
        <v>4701.3500000000004</v>
      </c>
      <c r="J26" s="19">
        <v>0</v>
      </c>
      <c r="K26" s="19">
        <v>8799046.0799999982</v>
      </c>
      <c r="L26" s="10"/>
    </row>
    <row r="27" spans="1:12" x14ac:dyDescent="0.25">
      <c r="A27" s="18"/>
      <c r="B27" s="18" t="s">
        <v>18</v>
      </c>
      <c r="C27" s="19">
        <v>35649068</v>
      </c>
      <c r="D27" s="19">
        <v>14370341.799999997</v>
      </c>
      <c r="E27" s="19">
        <v>2230953.9300000002</v>
      </c>
      <c r="F27" s="19">
        <v>100</v>
      </c>
      <c r="G27" s="19">
        <v>12034961.800000001</v>
      </c>
      <c r="H27" s="19">
        <v>0</v>
      </c>
      <c r="I27" s="19">
        <v>0</v>
      </c>
      <c r="J27" s="19">
        <v>0</v>
      </c>
      <c r="K27" s="19">
        <v>104326.07</v>
      </c>
      <c r="L27" s="10"/>
    </row>
    <row r="28" spans="1:12" x14ac:dyDescent="0.25">
      <c r="A28" s="18"/>
      <c r="B28" s="18" t="s">
        <v>19</v>
      </c>
      <c r="C28" s="19">
        <v>38854308</v>
      </c>
      <c r="D28" s="19">
        <v>52174496.649999999</v>
      </c>
      <c r="E28" s="19">
        <v>5366703.72</v>
      </c>
      <c r="F28" s="19">
        <v>0</v>
      </c>
      <c r="G28" s="19">
        <v>45731110.189999983</v>
      </c>
      <c r="H28" s="19">
        <v>1.38</v>
      </c>
      <c r="I28" s="19">
        <v>1117.78</v>
      </c>
      <c r="J28" s="19">
        <v>0</v>
      </c>
      <c r="K28" s="19">
        <v>1075563.58</v>
      </c>
      <c r="L28" s="10"/>
    </row>
    <row r="29" spans="1:12" x14ac:dyDescent="0.25">
      <c r="A29" s="20" t="s">
        <v>23</v>
      </c>
      <c r="B29" s="21"/>
      <c r="C29" s="22">
        <f>SUM(C30:C32)</f>
        <v>56400</v>
      </c>
      <c r="D29" s="22">
        <f t="shared" ref="D29:K29" si="7">SUM(D30:D32)</f>
        <v>92037514</v>
      </c>
      <c r="E29" s="22">
        <f t="shared" si="7"/>
        <v>0</v>
      </c>
      <c r="F29" s="23">
        <f t="shared" si="7"/>
        <v>0</v>
      </c>
      <c r="G29" s="23">
        <f t="shared" si="7"/>
        <v>91981114</v>
      </c>
      <c r="H29" s="23">
        <f t="shared" si="7"/>
        <v>0</v>
      </c>
      <c r="I29" s="23">
        <f t="shared" si="7"/>
        <v>0</v>
      </c>
      <c r="J29" s="23">
        <f t="shared" si="7"/>
        <v>0</v>
      </c>
      <c r="K29" s="23">
        <f t="shared" si="7"/>
        <v>56400</v>
      </c>
    </row>
    <row r="30" spans="1:12" x14ac:dyDescent="0.25">
      <c r="B30" s="18" t="s">
        <v>17</v>
      </c>
      <c r="C30" s="24">
        <v>0</v>
      </c>
      <c r="D30" s="24">
        <v>91981114</v>
      </c>
      <c r="E30" s="24">
        <v>0</v>
      </c>
      <c r="F30" s="19">
        <v>0</v>
      </c>
      <c r="G30" s="19">
        <v>91981114</v>
      </c>
      <c r="H30" s="19">
        <v>0</v>
      </c>
      <c r="I30" s="19">
        <v>0</v>
      </c>
      <c r="J30" s="19">
        <v>0</v>
      </c>
      <c r="K30" s="19">
        <v>0</v>
      </c>
    </row>
    <row r="31" spans="1:12" x14ac:dyDescent="0.25">
      <c r="B31" s="18" t="s">
        <v>18</v>
      </c>
      <c r="C31" s="19">
        <v>56400</v>
      </c>
      <c r="D31" s="19">
        <v>56400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56400</v>
      </c>
    </row>
    <row r="32" spans="1:12" x14ac:dyDescent="0.25">
      <c r="A32" s="25"/>
      <c r="B32" s="26" t="s">
        <v>19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</row>
    <row r="33" spans="1:11" x14ac:dyDescent="0.25">
      <c r="A33" s="28" t="s">
        <v>24</v>
      </c>
      <c r="B33" s="21"/>
      <c r="C33" s="22">
        <f>C34</f>
        <v>0</v>
      </c>
      <c r="D33" s="22">
        <f t="shared" ref="D33:K33" si="8">D34</f>
        <v>415205</v>
      </c>
      <c r="E33" s="22">
        <f t="shared" si="8"/>
        <v>0</v>
      </c>
      <c r="F33" s="22">
        <f t="shared" si="8"/>
        <v>0</v>
      </c>
      <c r="G33" s="22">
        <f t="shared" si="8"/>
        <v>377662.65</v>
      </c>
      <c r="H33" s="22">
        <f t="shared" si="8"/>
        <v>0</v>
      </c>
      <c r="I33" s="22">
        <f t="shared" si="8"/>
        <v>0</v>
      </c>
      <c r="J33" s="22">
        <f t="shared" si="8"/>
        <v>0</v>
      </c>
      <c r="K33" s="22">
        <f t="shared" si="8"/>
        <v>37542.35</v>
      </c>
    </row>
    <row r="34" spans="1:11" x14ac:dyDescent="0.25">
      <c r="B34" s="18" t="s">
        <v>17</v>
      </c>
      <c r="C34">
        <v>0</v>
      </c>
      <c r="D34">
        <v>415205</v>
      </c>
      <c r="E34">
        <v>0</v>
      </c>
      <c r="F34">
        <v>0</v>
      </c>
      <c r="G34">
        <v>377662.65</v>
      </c>
      <c r="H34">
        <v>0</v>
      </c>
      <c r="I34">
        <v>0</v>
      </c>
      <c r="J34">
        <v>0</v>
      </c>
      <c r="K34" s="24">
        <v>37542.35</v>
      </c>
    </row>
  </sheetData>
  <mergeCells count="6">
    <mergeCell ref="C11:K11"/>
    <mergeCell ref="B2:J2"/>
    <mergeCell ref="C4:H4"/>
    <mergeCell ref="C5:H5"/>
    <mergeCell ref="C6:H6"/>
    <mergeCell ref="C7:H7"/>
  </mergeCells>
  <printOptions horizontalCentered="1"/>
  <pageMargins left="0.70866141732283516" right="0.70866141732283516" top="1.5354330708661401" bottom="0.74803149606299213" header="0.31496062992126012" footer="0.31496062992126012"/>
  <pageSetup scale="49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03dd46d7f13f048745ea04736564ddff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f358e7b2ec05e115c1a9d5bb145b44d9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2019-01-17T01:39:59+00:00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66D8C435-9C5D-4C89-94BA-84F911B10873}"/>
</file>

<file path=customXml/itemProps2.xml><?xml version="1.0" encoding="utf-8"?>
<ds:datastoreItem xmlns:ds="http://schemas.openxmlformats.org/officeDocument/2006/customXml" ds:itemID="{B13FF668-D679-45A2-BFC6-E57E7E45AC9B}"/>
</file>

<file path=customXml/itemProps3.xml><?xml version="1.0" encoding="utf-8"?>
<ds:datastoreItem xmlns:ds="http://schemas.openxmlformats.org/officeDocument/2006/customXml" ds:itemID="{6BD99FDD-2840-4AFF-BF08-7E30F76E79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RESULTADOS</vt:lpstr>
      <vt:lpstr>POR CONCEPTO Y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2019-01-16T23:19:52Z</dcterms:created>
  <dcterms:modified xsi:type="dcterms:W3CDTF">2019-01-17T00:50:30Z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